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g\Scholarships and Student Finance\Scholarships and Financial Aid\US Loans\FAFSA 2021-22\1. ADMIN\2. Cost of Attendance\"/>
    </mc:Choice>
  </mc:AlternateContent>
  <bookViews>
    <workbookView xWindow="0" yWindow="0" windowWidth="24000" windowHeight="9600"/>
  </bookViews>
  <sheets>
    <sheet name="Cost of Attendance"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 l="1"/>
  <c r="D75" i="1" l="1"/>
  <c r="D70" i="1"/>
  <c r="D65" i="1"/>
  <c r="E16" i="1"/>
  <c r="E17" i="1"/>
  <c r="E18" i="1"/>
  <c r="E19" i="1"/>
  <c r="E20" i="1"/>
  <c r="E23" i="1" l="1"/>
  <c r="E32" i="1" s="1"/>
  <c r="E38" i="1" s="1"/>
  <c r="E42" i="1" s="1"/>
  <c r="E44" i="1" s="1"/>
  <c r="E49" i="1" l="1"/>
  <c r="C67" i="1" l="1"/>
  <c r="E67" i="1" s="1"/>
  <c r="C62" i="1"/>
  <c r="E62" i="1" s="1"/>
  <c r="C72" i="1"/>
  <c r="E72" i="1" s="1"/>
  <c r="C63" i="1" l="1"/>
  <c r="E63" i="1" s="1"/>
  <c r="C73" i="1"/>
  <c r="E73" i="1" s="1"/>
  <c r="C68" i="1"/>
  <c r="E68" i="1" s="1"/>
  <c r="C64" i="1" l="1"/>
  <c r="E64" i="1" s="1"/>
  <c r="C74" i="1"/>
  <c r="E74" i="1" s="1"/>
  <c r="C69" i="1"/>
  <c r="E69" i="1" s="1"/>
  <c r="E75" i="1" l="1"/>
  <c r="E65" i="1"/>
  <c r="E70" i="1"/>
</calcChain>
</file>

<file path=xl/sharedStrings.xml><?xml version="1.0" encoding="utf-8"?>
<sst xmlns="http://schemas.openxmlformats.org/spreadsheetml/2006/main" count="92" uniqueCount="71">
  <si>
    <t>THE UNIVERSITY OF EDINBURGH</t>
  </si>
  <si>
    <t>Scholarships and Student Funding Services</t>
  </si>
  <si>
    <t>Old College</t>
  </si>
  <si>
    <t>South Bridge</t>
  </si>
  <si>
    <t>Edinburgh</t>
  </si>
  <si>
    <t>EH8 9YL</t>
  </si>
  <si>
    <t>http://www.ed.ac.uk//student-funding/us-loans</t>
  </si>
  <si>
    <t>Please complete blue boxes below</t>
  </si>
  <si>
    <t>Costs</t>
  </si>
  <si>
    <t>£ Weekly</t>
  </si>
  <si>
    <t>Weeks</t>
  </si>
  <si>
    <t>Rent</t>
  </si>
  <si>
    <t>Utilities</t>
  </si>
  <si>
    <t>Food</t>
  </si>
  <si>
    <t>Books/Computer Equipment</t>
  </si>
  <si>
    <t>Travel</t>
  </si>
  <si>
    <t>Personal</t>
  </si>
  <si>
    <t>Sub Total</t>
  </si>
  <si>
    <t>£</t>
  </si>
  <si>
    <t>Tuition fees (Enter amount in column E/Check against offer of admission or notification from Fees team)</t>
  </si>
  <si>
    <t>Extras</t>
  </si>
  <si>
    <t>Programme Length</t>
  </si>
  <si>
    <t>Flights (2 round trips)</t>
  </si>
  <si>
    <t>4 yrs</t>
  </si>
  <si>
    <t>5 yrs</t>
  </si>
  <si>
    <t>Visa &amp; Immigration Health Surcharge</t>
  </si>
  <si>
    <t>Other essential costs (subject to approval)*</t>
  </si>
  <si>
    <t>*Please provided detailed breakdown for review</t>
  </si>
  <si>
    <t>Totals</t>
  </si>
  <si>
    <t>Deductions for any other funding sources</t>
  </si>
  <si>
    <t>Put any scholarship or award in column E</t>
  </si>
  <si>
    <t>Do not include other loans here but provide details in your email</t>
  </si>
  <si>
    <t>Final £ Sterling COA after deducting any other funding</t>
  </si>
  <si>
    <t>$ US Rate</t>
  </si>
  <si>
    <t>Cost in Dollars</t>
  </si>
  <si>
    <t>$</t>
  </si>
  <si>
    <t>Maximum Cost of Attendance</t>
  </si>
  <si>
    <r>
      <t xml:space="preserve">Please note: you are unable to borrow more than your Cost of Attendance. Your Federal borrowing options are below.  </t>
    </r>
    <r>
      <rPr>
        <b/>
        <i/>
        <sz val="11"/>
        <color indexed="18"/>
        <rFont val="Calibri"/>
        <family val="2"/>
      </rPr>
      <t>If you wish to replace some or all of your Federal borrowing with a loan provided by a private lender please confirm details of the lender's name, the borrower's name and the loan amount to studentfunding@ed.ac.uk</t>
    </r>
  </si>
  <si>
    <t>Direct Subsidized Loan Eligibility</t>
  </si>
  <si>
    <t>Insert EFC from your SAR in column E</t>
  </si>
  <si>
    <t>Educational "Need" as defined by US Department of Education</t>
  </si>
  <si>
    <t>Please note that if this is a minus figure, then you do not qualify for any subsidized loan. You may still borrow the maximum Direct Loan but only as an unsubsidised loan.</t>
  </si>
  <si>
    <t>HOW MUCH WOULD YOU LIKE TO BORROW for 2020-21?</t>
  </si>
  <si>
    <t>Dependent Undergraduate Students</t>
  </si>
  <si>
    <t>The left hand column below shows the maximum you are eligible to borrow. Please enter the value in dollars you wish to borrow in the highlighted fields in the middle and the calculator will then factor in origination fees to calculate the approximate net funds available to you:</t>
  </si>
  <si>
    <t>only borrow what you need and refer to the web links below for terms and conditions</t>
  </si>
  <si>
    <t>https://studentaid.ed.gov/sa/types/loans/subsidized-unsubsidized</t>
  </si>
  <si>
    <t>https://studentaid.ed.gov/sa/types/loans/plus</t>
  </si>
  <si>
    <t>If you choose a loan amount which is larger than the maximum allowed it will appear in red and calculate only the net amount allowed.</t>
  </si>
  <si>
    <t>Year 1</t>
  </si>
  <si>
    <t>Maximum available</t>
  </si>
  <si>
    <t>Borrowing amount</t>
  </si>
  <si>
    <t>Net Amount:</t>
  </si>
  <si>
    <t>Direct Loan - Subsidized</t>
  </si>
  <si>
    <t>Direct Loan - Unsubsidized</t>
  </si>
  <si>
    <t>Direct Loan - Parent PLUS</t>
  </si>
  <si>
    <t>Total Borrowing</t>
  </si>
  <si>
    <t>Year 2</t>
  </si>
  <si>
    <t>Year 3 and beyond</t>
  </si>
  <si>
    <t>DECLARATION:    important information for maintaining eligibility</t>
  </si>
  <si>
    <t>For further information on US loans at the University of Edinburgh</t>
  </si>
  <si>
    <t>please refer to our website</t>
  </si>
  <si>
    <t>www.ed.ac.uk/student-funding/us-loans</t>
  </si>
  <si>
    <t>or email studentfunding@ed.ac.uk</t>
  </si>
  <si>
    <t xml:space="preserve">I confirm that I understand that study away from the University of Edinburgh campus, including during periods of independent research, writing up or work based placement, is not always eligible for Federal Direct Loans particularly if in the USA, and the current relaxation of regulation with regards to location of study and online learning  is for the duration of the current emergency situation and one further payment period (part academic year) only. </t>
  </si>
  <si>
    <t>I confirm that once circumstances allow I will return to study on campus at the University of Edinburgh when asked to do so by the university's Financial Aid Office in order to maintain eligibility for Federal Direct Loans.</t>
  </si>
  <si>
    <t>UNDERGRADUATES - Dependant 2021-2022</t>
  </si>
  <si>
    <t>Theoretical Exchange Rate - used for all students for 2021-2022 session</t>
  </si>
  <si>
    <t>Origination fees (1.057% on Subsidized &amp; Unsubsidized Loans and 4.228% on PLUS Loans) can be included in borrowings.  These are included in the figure below which is rounded up to the next $1000.</t>
  </si>
  <si>
    <t>Please sign to accept declaration</t>
  </si>
  <si>
    <t>Name &amp; UUN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</si>
</sst>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quot;£&quot;* #,##0_-;_-&quot;£&quot;* &quot;-&quot;_-;_-@_-"/>
    <numFmt numFmtId="43" formatCode="_-* #,##0.00_-;\-* #,##0.00_-;_-* &quot;-&quot;??_-;_-@_-"/>
    <numFmt numFmtId="164" formatCode="[$$-409]#,##0"/>
    <numFmt numFmtId="165" formatCode="&quot;£&quot;#,##0"/>
    <numFmt numFmtId="166" formatCode="[$$-1409]#,##0"/>
  </numFmts>
  <fonts count="24" x14ac:knownFonts="1">
    <font>
      <sz val="10"/>
      <name val="Arial"/>
    </font>
    <font>
      <u/>
      <sz val="10"/>
      <color indexed="12"/>
      <name val="Arial"/>
      <family val="2"/>
    </font>
    <font>
      <sz val="10"/>
      <color indexed="18"/>
      <name val="Times New Roman"/>
      <family val="1"/>
    </font>
    <font>
      <b/>
      <sz val="10"/>
      <color indexed="18"/>
      <name val="Times New Roman"/>
      <family val="1"/>
    </font>
    <font>
      <sz val="10"/>
      <name val="Times New Roman"/>
      <family val="1"/>
    </font>
    <font>
      <b/>
      <sz val="12"/>
      <color indexed="18"/>
      <name val="Calibri"/>
      <family val="2"/>
    </font>
    <font>
      <sz val="11"/>
      <color indexed="18"/>
      <name val="Calibri"/>
      <family val="2"/>
    </font>
    <font>
      <b/>
      <sz val="11"/>
      <color indexed="18"/>
      <name val="Calibri"/>
      <family val="2"/>
    </font>
    <font>
      <sz val="11"/>
      <color indexed="18"/>
      <name val="Times New Roman"/>
      <family val="1"/>
    </font>
    <font>
      <b/>
      <sz val="10"/>
      <name val="Times New Roman"/>
      <family val="1"/>
    </font>
    <font>
      <u/>
      <sz val="10"/>
      <color indexed="12"/>
      <name val="Calibri"/>
      <family val="2"/>
    </font>
    <font>
      <b/>
      <u/>
      <sz val="11"/>
      <color indexed="18"/>
      <name val="Calibri"/>
      <family val="2"/>
    </font>
    <font>
      <sz val="10"/>
      <name val="Arial"/>
      <family val="2"/>
    </font>
    <font>
      <i/>
      <sz val="11"/>
      <color indexed="18"/>
      <name val="Calibri"/>
      <family val="2"/>
    </font>
    <font>
      <sz val="10"/>
      <color indexed="10"/>
      <name val="Calibri"/>
      <family val="2"/>
    </font>
    <font>
      <sz val="10"/>
      <color indexed="10"/>
      <name val="Arial"/>
      <family val="2"/>
    </font>
    <font>
      <b/>
      <i/>
      <sz val="11"/>
      <color indexed="18"/>
      <name val="Calibri"/>
      <family val="2"/>
    </font>
    <font>
      <b/>
      <sz val="10"/>
      <name val="Calibri"/>
      <family val="2"/>
      <scheme val="minor"/>
    </font>
    <font>
      <sz val="10"/>
      <name val="Calibri"/>
      <family val="2"/>
      <scheme val="minor"/>
    </font>
    <font>
      <u/>
      <sz val="10"/>
      <color indexed="12"/>
      <name val="Calibri"/>
      <family val="2"/>
      <scheme val="minor"/>
    </font>
    <font>
      <b/>
      <u/>
      <sz val="14"/>
      <color indexed="18"/>
      <name val="Calibri"/>
      <family val="2"/>
    </font>
    <font>
      <sz val="11"/>
      <color rgb="FF00B050"/>
      <name val="Calibri"/>
      <family val="2"/>
    </font>
    <font>
      <sz val="10"/>
      <color indexed="18"/>
      <name val="Calibri"/>
      <family val="2"/>
      <scheme val="minor"/>
    </font>
    <font>
      <sz val="11"/>
      <color indexed="18"/>
      <name val="Calibri"/>
      <family val="2"/>
      <scheme val="minor"/>
    </font>
  </fonts>
  <fills count="7">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theme="7" tint="0.39997558519241921"/>
        <bgColor indexed="64"/>
      </patternFill>
    </fill>
    <fill>
      <patternFill patternType="solid">
        <fgColor rgb="FFA2FAFE"/>
        <bgColor indexed="64"/>
      </patternFill>
    </fill>
    <fill>
      <patternFill patternType="solid">
        <fgColor theme="5" tint="0.39997558519241921"/>
        <bgColor indexed="64"/>
      </patternFill>
    </fill>
  </fills>
  <borders count="17">
    <border>
      <left/>
      <right/>
      <top/>
      <bottom/>
      <diagonal/>
    </border>
    <border>
      <left/>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indexed="64"/>
      </top>
      <bottom/>
      <diagonal/>
    </border>
  </borders>
  <cellStyleXfs count="3">
    <xf numFmtId="0" fontId="0" fillId="0" borderId="0"/>
    <xf numFmtId="0" fontId="1" fillId="0" borderId="0" applyNumberFormat="0" applyFill="0" applyBorder="0" applyAlignment="0" applyProtection="0">
      <alignment vertical="top"/>
      <protection locked="0"/>
    </xf>
    <xf numFmtId="0" fontId="12" fillId="0" borderId="0"/>
  </cellStyleXfs>
  <cellXfs count="101">
    <xf numFmtId="0" fontId="0" fillId="0" borderId="0" xfId="0"/>
    <xf numFmtId="0" fontId="2" fillId="0" borderId="0" xfId="0" applyFont="1"/>
    <xf numFmtId="0" fontId="3" fillId="0" borderId="0" xfId="0" applyFont="1"/>
    <xf numFmtId="0" fontId="6" fillId="0" borderId="0" xfId="0" applyFont="1"/>
    <xf numFmtId="0" fontId="6" fillId="2" borderId="0" xfId="0" applyFont="1" applyFill="1"/>
    <xf numFmtId="0" fontId="7" fillId="2" borderId="0" xfId="0" applyFont="1" applyFill="1"/>
    <xf numFmtId="0" fontId="7" fillId="0" borderId="0" xfId="0" applyFont="1"/>
    <xf numFmtId="0" fontId="7" fillId="0" borderId="0" xfId="0" applyFont="1" applyAlignment="1">
      <alignment horizontal="center"/>
    </xf>
    <xf numFmtId="0" fontId="7" fillId="0" borderId="0" xfId="0" applyFont="1" applyFill="1"/>
    <xf numFmtId="14" fontId="7" fillId="0" borderId="0" xfId="0" applyNumberFormat="1" applyFont="1"/>
    <xf numFmtId="3" fontId="7" fillId="0" borderId="0" xfId="0" applyNumberFormat="1" applyFont="1"/>
    <xf numFmtId="3" fontId="6" fillId="0" borderId="0" xfId="0" applyNumberFormat="1" applyFont="1" applyAlignment="1">
      <alignment horizontal="center"/>
    </xf>
    <xf numFmtId="14" fontId="6" fillId="0" borderId="0" xfId="0" applyNumberFormat="1" applyFont="1"/>
    <xf numFmtId="3" fontId="6" fillId="0" borderId="0" xfId="0" applyNumberFormat="1" applyFont="1"/>
    <xf numFmtId="0" fontId="7" fillId="0" borderId="0" xfId="0" applyFont="1" applyAlignment="1">
      <alignment horizontal="right"/>
    </xf>
    <xf numFmtId="3" fontId="7" fillId="0" borderId="0" xfId="0" applyNumberFormat="1" applyFont="1" applyAlignment="1">
      <alignment horizontal="center"/>
    </xf>
    <xf numFmtId="3" fontId="6" fillId="2" borderId="0" xfId="0" applyNumberFormat="1" applyFont="1" applyFill="1"/>
    <xf numFmtId="0" fontId="4" fillId="3" borderId="0" xfId="0" applyFont="1" applyFill="1"/>
    <xf numFmtId="0" fontId="8" fillId="3" borderId="0" xfId="0" applyFont="1" applyFill="1"/>
    <xf numFmtId="0" fontId="2" fillId="3" borderId="0" xfId="0" applyFont="1" applyFill="1"/>
    <xf numFmtId="0" fontId="9" fillId="3" borderId="0" xfId="0" applyFont="1" applyFill="1"/>
    <xf numFmtId="0" fontId="3" fillId="3" borderId="0" xfId="0" applyFont="1" applyFill="1"/>
    <xf numFmtId="0" fontId="7" fillId="3" borderId="0" xfId="0" applyFont="1" applyFill="1"/>
    <xf numFmtId="0" fontId="7" fillId="0" borderId="1" xfId="0" applyFont="1" applyBorder="1" applyAlignment="1">
      <alignment horizontal="center"/>
    </xf>
    <xf numFmtId="0" fontId="7" fillId="0" borderId="1" xfId="0" applyFont="1" applyBorder="1"/>
    <xf numFmtId="0" fontId="7" fillId="0" borderId="1" xfId="0" applyFont="1" applyBorder="1" applyAlignment="1">
      <alignment horizontal="right"/>
    </xf>
    <xf numFmtId="3" fontId="7" fillId="0" borderId="1" xfId="0" applyNumberFormat="1" applyFont="1" applyBorder="1" applyAlignment="1">
      <alignment horizont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right" vertical="center"/>
    </xf>
    <xf numFmtId="3" fontId="7" fillId="0" borderId="2" xfId="0" applyNumberFormat="1" applyFont="1" applyBorder="1" applyAlignment="1">
      <alignment horizontal="center" vertical="center"/>
    </xf>
    <xf numFmtId="0" fontId="11" fillId="0" borderId="0" xfId="0" applyFont="1" applyAlignment="1">
      <alignment horizontal="center" wrapText="1"/>
    </xf>
    <xf numFmtId="164" fontId="6" fillId="0" borderId="0" xfId="0" applyNumberFormat="1" applyFont="1" applyAlignment="1">
      <alignment horizontal="center"/>
    </xf>
    <xf numFmtId="165" fontId="6" fillId="0" borderId="0" xfId="0" applyNumberFormat="1" applyFont="1" applyBorder="1" applyAlignment="1">
      <alignment horizontal="center"/>
    </xf>
    <xf numFmtId="164" fontId="7" fillId="0" borderId="0" xfId="0" applyNumberFormat="1" applyFont="1" applyAlignment="1">
      <alignment horizontal="center"/>
    </xf>
    <xf numFmtId="166" fontId="7" fillId="0" borderId="0" xfId="0" applyNumberFormat="1" applyFont="1" applyAlignment="1">
      <alignment horizontal="center"/>
    </xf>
    <xf numFmtId="164" fontId="6" fillId="0" borderId="0" xfId="0" applyNumberFormat="1" applyFont="1" applyBorder="1" applyAlignment="1">
      <alignment horizontal="center" wrapText="1"/>
    </xf>
    <xf numFmtId="0" fontId="0" fillId="0" borderId="0" xfId="0" applyAlignment="1">
      <alignment wrapText="1"/>
    </xf>
    <xf numFmtId="0" fontId="20" fillId="0" borderId="0" xfId="0" applyFont="1"/>
    <xf numFmtId="43" fontId="6" fillId="0" borderId="0" xfId="0" applyNumberFormat="1" applyFont="1" applyAlignment="1">
      <alignment horizontal="center"/>
    </xf>
    <xf numFmtId="0" fontId="6" fillId="0" borderId="0" xfId="0" applyFont="1" applyBorder="1" applyAlignment="1">
      <alignment horizontal="center"/>
    </xf>
    <xf numFmtId="0" fontId="6" fillId="0" borderId="0" xfId="0" applyFont="1" applyAlignment="1">
      <alignment horizontal="center"/>
    </xf>
    <xf numFmtId="0" fontId="7"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wrapText="1"/>
    </xf>
    <xf numFmtId="3" fontId="7" fillId="5" borderId="0" xfId="0" applyNumberFormat="1" applyFont="1" applyFill="1" applyAlignment="1" applyProtection="1">
      <alignment horizontal="center"/>
      <protection locked="0"/>
    </xf>
    <xf numFmtId="3" fontId="6" fillId="5" borderId="0" xfId="0" applyNumberFormat="1" applyFont="1" applyFill="1" applyAlignment="1" applyProtection="1">
      <alignment horizontal="center"/>
      <protection locked="0"/>
    </xf>
    <xf numFmtId="164" fontId="7" fillId="5" borderId="3" xfId="0" applyNumberFormat="1" applyFont="1" applyFill="1" applyBorder="1" applyAlignment="1" applyProtection="1">
      <alignment horizontal="center"/>
      <protection locked="0"/>
    </xf>
    <xf numFmtId="164" fontId="7" fillId="5" borderId="3" xfId="0" applyNumberFormat="1" applyFont="1" applyFill="1" applyBorder="1" applyAlignment="1" applyProtection="1">
      <alignment horizontal="center" wrapText="1"/>
      <protection locked="0"/>
    </xf>
    <xf numFmtId="0" fontId="23" fillId="0" borderId="0" xfId="0" applyFont="1"/>
    <xf numFmtId="0" fontId="22" fillId="0" borderId="8" xfId="0" applyFont="1" applyFill="1" applyBorder="1"/>
    <xf numFmtId="0" fontId="22" fillId="0" borderId="9" xfId="0" applyFont="1" applyFill="1" applyBorder="1"/>
    <xf numFmtId="0" fontId="22" fillId="0" borderId="10" xfId="0" applyFont="1" applyFill="1" applyBorder="1"/>
    <xf numFmtId="0" fontId="22" fillId="0" borderId="11" xfId="0" applyFont="1" applyFill="1" applyBorder="1"/>
    <xf numFmtId="0" fontId="23" fillId="0" borderId="0" xfId="0" applyFont="1" applyFill="1"/>
    <xf numFmtId="0" fontId="22" fillId="0" borderId="0" xfId="0" applyFont="1" applyFill="1" applyBorder="1"/>
    <xf numFmtId="0" fontId="22" fillId="0" borderId="12" xfId="0" applyFont="1" applyFill="1" applyBorder="1"/>
    <xf numFmtId="0" fontId="23" fillId="0" borderId="11" xfId="0" applyFont="1" applyFill="1" applyBorder="1"/>
    <xf numFmtId="0" fontId="22" fillId="0" borderId="0" xfId="0" applyFont="1" applyFill="1" applyBorder="1" applyAlignment="1">
      <alignment horizontal="right"/>
    </xf>
    <xf numFmtId="42" fontId="22" fillId="0" borderId="0" xfId="0" applyNumberFormat="1" applyFont="1" applyFill="1" applyBorder="1"/>
    <xf numFmtId="42" fontId="22" fillId="0" borderId="12" xfId="0" applyNumberFormat="1" applyFont="1" applyFill="1" applyBorder="1"/>
    <xf numFmtId="0" fontId="22" fillId="0" borderId="13" xfId="0" applyFont="1" applyFill="1" applyBorder="1"/>
    <xf numFmtId="0" fontId="22" fillId="0" borderId="14" xfId="0" applyFont="1" applyFill="1" applyBorder="1"/>
    <xf numFmtId="0" fontId="22" fillId="0" borderId="15" xfId="0" applyFont="1" applyFill="1" applyBorder="1"/>
    <xf numFmtId="0" fontId="11" fillId="0" borderId="0" xfId="0" applyFont="1" applyAlignment="1">
      <alignment horizontal="center"/>
    </xf>
    <xf numFmtId="0" fontId="21" fillId="0" borderId="0" xfId="0" applyFont="1" applyBorder="1" applyAlignment="1">
      <alignment horizontal="center" wrapText="1"/>
    </xf>
    <xf numFmtId="0" fontId="7" fillId="0" borderId="0" xfId="0" applyFont="1" applyAlignment="1">
      <alignment horizontal="center" wrapText="1"/>
    </xf>
    <xf numFmtId="0" fontId="11" fillId="0" borderId="0" xfId="0" applyFont="1" applyAlignment="1">
      <alignment horizontal="left" wrapText="1"/>
    </xf>
    <xf numFmtId="0" fontId="14" fillId="0" borderId="0" xfId="2" applyFont="1" applyBorder="1" applyAlignment="1">
      <alignment horizontal="center" wrapText="1"/>
    </xf>
    <xf numFmtId="0" fontId="15" fillId="0" borderId="0" xfId="2" applyFont="1" applyAlignment="1">
      <alignment horizontal="center" wrapText="1"/>
    </xf>
    <xf numFmtId="0" fontId="12" fillId="0" borderId="0" xfId="2" applyAlignment="1">
      <alignment wrapText="1"/>
    </xf>
    <xf numFmtId="0" fontId="6" fillId="0" borderId="0" xfId="0" applyFont="1" applyBorder="1" applyAlignment="1">
      <alignment horizontal="right" wrapText="1"/>
    </xf>
    <xf numFmtId="0" fontId="6" fillId="0" borderId="0" xfId="0" applyFont="1" applyAlignment="1">
      <alignment horizontal="center" wrapText="1"/>
    </xf>
    <xf numFmtId="0" fontId="17" fillId="0" borderId="5" xfId="0" applyFont="1" applyBorder="1" applyAlignment="1">
      <alignment wrapText="1"/>
    </xf>
    <xf numFmtId="0" fontId="17" fillId="0" borderId="6" xfId="0" applyFont="1" applyBorder="1" applyAlignment="1">
      <alignment wrapText="1"/>
    </xf>
    <xf numFmtId="0" fontId="17" fillId="0" borderId="7" xfId="0" applyFont="1" applyBorder="1" applyAlignment="1">
      <alignment wrapText="1"/>
    </xf>
    <xf numFmtId="0" fontId="19" fillId="0" borderId="0" xfId="1" applyFont="1" applyFill="1" applyAlignment="1" applyProtection="1">
      <alignment horizontal="center" wrapText="1"/>
    </xf>
    <xf numFmtId="0" fontId="18" fillId="0" borderId="0" xfId="0" applyFont="1" applyFill="1" applyAlignment="1">
      <alignment horizontal="center" wrapText="1"/>
    </xf>
    <xf numFmtId="0" fontId="18" fillId="4" borderId="0" xfId="0" applyFont="1" applyFill="1" applyAlignment="1">
      <alignment horizontal="center" wrapText="1"/>
    </xf>
    <xf numFmtId="0" fontId="17" fillId="0" borderId="16" xfId="0" applyFont="1" applyBorder="1" applyAlignment="1">
      <alignment horizontal="center" wrapText="1"/>
    </xf>
    <xf numFmtId="0" fontId="17" fillId="0" borderId="6" xfId="0" applyFont="1" applyBorder="1" applyAlignment="1">
      <alignment horizontal="center" wrapText="1"/>
    </xf>
    <xf numFmtId="0" fontId="7" fillId="6" borderId="0" xfId="0" applyFont="1" applyFill="1" applyAlignment="1">
      <alignment horizontal="center" wrapText="1"/>
    </xf>
    <xf numFmtId="0" fontId="6" fillId="6" borderId="0" xfId="0" applyFont="1" applyFill="1" applyAlignment="1">
      <alignment wrapText="1"/>
    </xf>
    <xf numFmtId="0" fontId="7" fillId="6" borderId="0" xfId="0" applyFont="1" applyFill="1" applyAlignment="1">
      <alignment horizontal="center" wrapText="1" shrinkToFit="1"/>
    </xf>
    <xf numFmtId="3" fontId="7" fillId="5" borderId="0" xfId="0" applyNumberFormat="1" applyFont="1" applyFill="1" applyAlignment="1">
      <alignment horizontal="center"/>
    </xf>
    <xf numFmtId="3" fontId="7" fillId="0" borderId="0" xfId="0" applyNumberFormat="1" applyFont="1" applyFill="1" applyBorder="1" applyAlignment="1" applyProtection="1">
      <alignment horizontal="center"/>
      <protection locked="0"/>
    </xf>
    <xf numFmtId="0" fontId="10" fillId="6" borderId="0" xfId="1" applyFont="1" applyFill="1" applyAlignment="1" applyProtection="1">
      <alignment horizontal="center"/>
    </xf>
    <xf numFmtId="0" fontId="11" fillId="0" borderId="0" xfId="0" applyFont="1" applyAlignment="1">
      <alignment horizontal="center" vertical="center" wrapText="1"/>
    </xf>
    <xf numFmtId="0" fontId="6" fillId="0" borderId="0" xfId="0" applyFont="1" applyAlignment="1">
      <alignment wrapText="1"/>
    </xf>
    <xf numFmtId="0" fontId="6" fillId="0" borderId="0" xfId="0" applyFont="1" applyAlignment="1"/>
    <xf numFmtId="0" fontId="7" fillId="0" borderId="0" xfId="0" applyFont="1" applyBorder="1" applyAlignment="1">
      <alignment horizontal="center" wrapText="1"/>
    </xf>
    <xf numFmtId="0" fontId="6" fillId="0" borderId="4" xfId="0" applyFont="1" applyBorder="1" applyAlignment="1">
      <alignment horizontal="center" wrapText="1"/>
    </xf>
    <xf numFmtId="0" fontId="0" fillId="0" borderId="4" xfId="0" applyBorder="1" applyAlignment="1">
      <alignment wrapText="1"/>
    </xf>
    <xf numFmtId="0" fontId="6" fillId="0" borderId="0" xfId="0" applyFont="1" applyAlignment="1">
      <alignment horizontal="center"/>
    </xf>
    <xf numFmtId="0" fontId="6" fillId="0" borderId="0" xfId="0" applyFont="1" applyAlignment="1">
      <alignment horizontal="left" wrapText="1"/>
    </xf>
    <xf numFmtId="0" fontId="13" fillId="0" borderId="0" xfId="0" applyFont="1" applyAlignment="1">
      <alignment wrapText="1"/>
    </xf>
    <xf numFmtId="0" fontId="7" fillId="0" borderId="1" xfId="0" applyFont="1" applyBorder="1" applyAlignment="1">
      <alignment horizontal="center" vertical="center" wrapText="1"/>
    </xf>
    <xf numFmtId="0" fontId="7" fillId="0" borderId="0" xfId="0" applyFont="1" applyAlignment="1">
      <alignment horizontal="center"/>
    </xf>
    <xf numFmtId="0" fontId="6" fillId="0" borderId="0" xfId="0" applyFont="1" applyBorder="1" applyAlignment="1">
      <alignment horizontal="center"/>
    </xf>
    <xf numFmtId="0" fontId="6" fillId="0" borderId="4" xfId="0" applyFont="1" applyBorder="1" applyAlignment="1">
      <alignment horizontal="center"/>
    </xf>
    <xf numFmtId="0" fontId="22" fillId="0" borderId="0" xfId="0" applyFont="1" applyFill="1"/>
  </cellXfs>
  <cellStyles count="3">
    <cellStyle name="Hyperlink" xfId="1" builtinId="8"/>
    <cellStyle name="Normal" xfId="0" builtinId="0"/>
    <cellStyle name="Normal 2" xfId="2"/>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d.ac.uk/student-funding/us-loans" TargetMode="External"/><Relationship Id="rId1" Type="http://schemas.openxmlformats.org/officeDocument/2006/relationships/hyperlink" Target="http://www.ed.ac.uk/student-funding/us-loa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7"/>
  <sheetViews>
    <sheetView tabSelected="1" topLeftCell="A10" zoomScale="130" zoomScaleNormal="130" workbookViewId="0">
      <selection activeCell="D29" sqref="D29"/>
    </sheetView>
  </sheetViews>
  <sheetFormatPr defaultColWidth="9.140625" defaultRowHeight="15" customHeight="1" x14ac:dyDescent="0.25"/>
  <cols>
    <col min="1" max="1" width="1.7109375" style="3" customWidth="1"/>
    <col min="2" max="2" width="41.7109375" style="3" customWidth="1"/>
    <col min="3" max="3" width="18.85546875" style="3" bestFit="1" customWidth="1"/>
    <col min="4" max="4" width="17.7109375" style="3" bestFit="1" customWidth="1"/>
    <col min="5" max="5" width="14" style="3" customWidth="1"/>
    <col min="6" max="6" width="1.7109375" style="3" customWidth="1"/>
    <col min="7" max="16384" width="9.140625" style="3"/>
  </cols>
  <sheetData>
    <row r="1" spans="1:7" s="1" customFormat="1" ht="9.75" customHeight="1" x14ac:dyDescent="0.25">
      <c r="A1" s="17"/>
      <c r="B1" s="18"/>
      <c r="C1" s="18"/>
      <c r="D1" s="18"/>
      <c r="E1" s="18"/>
      <c r="F1" s="19"/>
    </row>
    <row r="2" spans="1:7" s="1" customFormat="1" ht="15" customHeight="1" x14ac:dyDescent="0.25">
      <c r="A2" s="17"/>
      <c r="B2" s="81" t="s">
        <v>0</v>
      </c>
      <c r="C2" s="82"/>
      <c r="D2" s="82"/>
      <c r="E2" s="82"/>
      <c r="F2" s="19"/>
    </row>
    <row r="3" spans="1:7" s="2" customFormat="1" ht="15" customHeight="1" x14ac:dyDescent="0.25">
      <c r="A3" s="20"/>
      <c r="B3" s="81" t="s">
        <v>1</v>
      </c>
      <c r="C3" s="82"/>
      <c r="D3" s="82"/>
      <c r="E3" s="82"/>
      <c r="F3" s="21"/>
    </row>
    <row r="4" spans="1:7" s="2" customFormat="1" ht="15" customHeight="1" x14ac:dyDescent="0.25">
      <c r="A4" s="20"/>
      <c r="B4" s="83" t="s">
        <v>2</v>
      </c>
      <c r="C4" s="83"/>
      <c r="D4" s="83"/>
      <c r="E4" s="83"/>
      <c r="F4" s="21"/>
    </row>
    <row r="5" spans="1:7" s="2" customFormat="1" ht="15" customHeight="1" x14ac:dyDescent="0.25">
      <c r="A5" s="20"/>
      <c r="B5" s="81" t="s">
        <v>3</v>
      </c>
      <c r="C5" s="81"/>
      <c r="D5" s="81"/>
      <c r="E5" s="81"/>
      <c r="F5" s="21"/>
    </row>
    <row r="6" spans="1:7" s="2" customFormat="1" ht="15" customHeight="1" x14ac:dyDescent="0.25">
      <c r="A6" s="20"/>
      <c r="B6" s="81" t="s">
        <v>4</v>
      </c>
      <c r="C6" s="81"/>
      <c r="D6" s="81"/>
      <c r="E6" s="81"/>
      <c r="F6" s="21"/>
    </row>
    <row r="7" spans="1:7" s="2" customFormat="1" ht="15" customHeight="1" x14ac:dyDescent="0.25">
      <c r="A7" s="20"/>
      <c r="B7" s="81" t="s">
        <v>5</v>
      </c>
      <c r="C7" s="81"/>
      <c r="D7" s="81"/>
      <c r="E7" s="81"/>
      <c r="F7" s="21"/>
    </row>
    <row r="8" spans="1:7" s="2" customFormat="1" ht="15" customHeight="1" x14ac:dyDescent="0.2">
      <c r="A8" s="20"/>
      <c r="B8" s="86" t="s">
        <v>6</v>
      </c>
      <c r="C8" s="86"/>
      <c r="D8" s="86"/>
      <c r="E8" s="86"/>
      <c r="F8" s="21"/>
    </row>
    <row r="9" spans="1:7" s="2" customFormat="1" ht="15" customHeight="1" x14ac:dyDescent="0.25">
      <c r="A9" s="20"/>
      <c r="B9" s="85" t="s">
        <v>70</v>
      </c>
      <c r="C9" s="85"/>
      <c r="D9" s="85"/>
      <c r="E9" s="85"/>
      <c r="F9" s="21"/>
    </row>
    <row r="10" spans="1:7" s="2" customFormat="1" ht="6" customHeight="1" x14ac:dyDescent="0.25">
      <c r="A10" s="20"/>
      <c r="B10" s="22"/>
      <c r="C10" s="22"/>
      <c r="D10" s="22"/>
      <c r="E10" s="22"/>
      <c r="F10" s="21"/>
    </row>
    <row r="11" spans="1:7" s="6" customFormat="1" ht="21.75" customHeight="1" x14ac:dyDescent="0.25">
      <c r="A11" s="5"/>
      <c r="B11" s="81" t="s">
        <v>66</v>
      </c>
      <c r="C11" s="82"/>
      <c r="D11" s="82"/>
      <c r="E11" s="82"/>
      <c r="F11" s="5"/>
    </row>
    <row r="12" spans="1:7" s="6" customFormat="1" ht="21.75" customHeight="1" x14ac:dyDescent="0.25">
      <c r="A12" s="5"/>
      <c r="B12" s="84" t="s">
        <v>7</v>
      </c>
      <c r="C12" s="84"/>
      <c r="D12" s="84"/>
      <c r="E12" s="84"/>
      <c r="F12" s="5"/>
    </row>
    <row r="13" spans="1:7" s="6" customFormat="1" ht="6" customHeight="1" x14ac:dyDescent="0.25">
      <c r="A13" s="5"/>
      <c r="B13" s="5"/>
      <c r="C13" s="5"/>
      <c r="D13" s="5"/>
      <c r="E13" s="5"/>
      <c r="F13" s="5"/>
    </row>
    <row r="14" spans="1:7" s="6" customFormat="1" ht="30" customHeight="1" x14ac:dyDescent="0.25">
      <c r="A14" s="5"/>
      <c r="B14" s="7" t="s">
        <v>8</v>
      </c>
      <c r="C14" s="7" t="s">
        <v>9</v>
      </c>
      <c r="D14" s="7" t="s">
        <v>10</v>
      </c>
      <c r="E14" s="8"/>
      <c r="F14" s="4"/>
      <c r="G14" s="9"/>
    </row>
    <row r="15" spans="1:7" s="6" customFormat="1" ht="15" customHeight="1" x14ac:dyDescent="0.25">
      <c r="A15" s="5"/>
      <c r="D15" s="10"/>
      <c r="E15" s="8"/>
      <c r="F15" s="4"/>
      <c r="G15" s="9"/>
    </row>
    <row r="16" spans="1:7" ht="15" customHeight="1" x14ac:dyDescent="0.25">
      <c r="A16" s="4"/>
      <c r="B16" s="40" t="s">
        <v>11</v>
      </c>
      <c r="C16" s="33">
        <v>175</v>
      </c>
      <c r="D16" s="11">
        <v>38</v>
      </c>
      <c r="E16" s="33">
        <f t="shared" ref="E16:E21" si="0">C16*D16</f>
        <v>6650</v>
      </c>
      <c r="F16" s="4"/>
      <c r="G16" s="12"/>
    </row>
    <row r="17" spans="1:13" ht="15" customHeight="1" x14ac:dyDescent="0.25">
      <c r="A17" s="4"/>
      <c r="B17" s="40" t="s">
        <v>12</v>
      </c>
      <c r="C17" s="33">
        <v>40</v>
      </c>
      <c r="D17" s="11">
        <v>38</v>
      </c>
      <c r="E17" s="33">
        <f t="shared" si="0"/>
        <v>1520</v>
      </c>
      <c r="F17" s="4"/>
      <c r="G17" s="12"/>
    </row>
    <row r="18" spans="1:13" ht="15" customHeight="1" x14ac:dyDescent="0.25">
      <c r="A18" s="4"/>
      <c r="B18" s="40" t="s">
        <v>13</v>
      </c>
      <c r="C18" s="33">
        <v>70</v>
      </c>
      <c r="D18" s="11">
        <v>38</v>
      </c>
      <c r="E18" s="33">
        <f t="shared" si="0"/>
        <v>2660</v>
      </c>
      <c r="F18" s="4"/>
    </row>
    <row r="19" spans="1:13" ht="15" customHeight="1" x14ac:dyDescent="0.25">
      <c r="A19" s="4"/>
      <c r="B19" s="40" t="s">
        <v>14</v>
      </c>
      <c r="C19" s="33">
        <v>20</v>
      </c>
      <c r="D19" s="11">
        <v>38</v>
      </c>
      <c r="E19" s="33">
        <f t="shared" si="0"/>
        <v>760</v>
      </c>
      <c r="F19" s="4"/>
    </row>
    <row r="20" spans="1:13" ht="15" customHeight="1" x14ac:dyDescent="0.25">
      <c r="A20" s="4"/>
      <c r="B20" s="40" t="s">
        <v>15</v>
      </c>
      <c r="C20" s="33">
        <v>15</v>
      </c>
      <c r="D20" s="11">
        <v>38</v>
      </c>
      <c r="E20" s="33">
        <f t="shared" si="0"/>
        <v>570</v>
      </c>
      <c r="F20" s="4"/>
    </row>
    <row r="21" spans="1:13" ht="15.75" customHeight="1" x14ac:dyDescent="0.25">
      <c r="A21" s="4"/>
      <c r="B21" s="40" t="s">
        <v>16</v>
      </c>
      <c r="C21" s="33">
        <v>60</v>
      </c>
      <c r="D21" s="11">
        <v>38</v>
      </c>
      <c r="E21" s="33">
        <f t="shared" si="0"/>
        <v>2280</v>
      </c>
      <c r="F21" s="4"/>
    </row>
    <row r="22" spans="1:13" ht="7.5" customHeight="1" x14ac:dyDescent="0.25">
      <c r="A22" s="4"/>
      <c r="B22" s="40"/>
      <c r="C22" s="33"/>
      <c r="D22" s="11"/>
      <c r="E22" s="33"/>
      <c r="F22" s="4"/>
    </row>
    <row r="23" spans="1:13" s="6" customFormat="1" ht="15" customHeight="1" x14ac:dyDescent="0.25">
      <c r="A23" s="5"/>
      <c r="B23" s="7" t="s">
        <v>17</v>
      </c>
      <c r="D23" s="14" t="s">
        <v>18</v>
      </c>
      <c r="E23" s="15">
        <f>SUM(E15:E21)</f>
        <v>14440</v>
      </c>
      <c r="F23" s="5"/>
    </row>
    <row r="24" spans="1:13" s="6" customFormat="1" ht="8.25" customHeight="1" x14ac:dyDescent="0.25">
      <c r="A24" s="5"/>
      <c r="E24" s="10"/>
      <c r="F24" s="5"/>
    </row>
    <row r="25" spans="1:13" ht="30" customHeight="1" thickBot="1" x14ac:dyDescent="0.3">
      <c r="A25" s="4"/>
      <c r="B25" s="90" t="s">
        <v>19</v>
      </c>
      <c r="C25" s="90"/>
      <c r="D25" s="14" t="s">
        <v>18</v>
      </c>
      <c r="E25" s="45"/>
      <c r="F25" s="4"/>
      <c r="H25" s="100"/>
      <c r="I25" s="54"/>
      <c r="J25" s="54"/>
      <c r="K25" s="49"/>
      <c r="L25" s="49"/>
      <c r="M25" s="49"/>
    </row>
    <row r="26" spans="1:13" ht="7.5" customHeight="1" x14ac:dyDescent="0.25">
      <c r="A26" s="4"/>
      <c r="B26" s="6"/>
      <c r="E26" s="13"/>
      <c r="F26" s="4"/>
      <c r="H26" s="50"/>
      <c r="I26" s="51"/>
      <c r="J26" s="51"/>
      <c r="K26" s="51"/>
      <c r="L26" s="51"/>
      <c r="M26" s="52"/>
    </row>
    <row r="27" spans="1:13" ht="15" customHeight="1" x14ac:dyDescent="0.25">
      <c r="A27" s="4"/>
      <c r="B27" s="97" t="s">
        <v>20</v>
      </c>
      <c r="C27" s="97"/>
      <c r="E27" s="13"/>
      <c r="F27" s="4"/>
      <c r="H27" s="53"/>
      <c r="I27" s="54"/>
      <c r="J27" s="55"/>
      <c r="K27" s="55"/>
      <c r="L27" s="55" t="s">
        <v>21</v>
      </c>
      <c r="M27" s="56"/>
    </row>
    <row r="28" spans="1:13" ht="15" customHeight="1" x14ac:dyDescent="0.25">
      <c r="A28" s="4"/>
      <c r="B28" s="93" t="s">
        <v>22</v>
      </c>
      <c r="C28" s="93"/>
      <c r="E28" s="33">
        <v>2000</v>
      </c>
      <c r="F28" s="4"/>
      <c r="H28" s="53"/>
      <c r="I28" s="54"/>
      <c r="J28" s="55"/>
      <c r="K28" s="55"/>
      <c r="L28" s="55" t="s">
        <v>23</v>
      </c>
      <c r="M28" s="56" t="s">
        <v>24</v>
      </c>
    </row>
    <row r="29" spans="1:13" ht="15" customHeight="1" x14ac:dyDescent="0.25">
      <c r="A29" s="4"/>
      <c r="B29" s="98" t="s">
        <v>25</v>
      </c>
      <c r="C29" s="98"/>
      <c r="D29" s="46"/>
      <c r="E29" s="46"/>
      <c r="F29" s="4"/>
      <c r="H29" s="57"/>
      <c r="I29" s="55"/>
      <c r="J29" s="55"/>
      <c r="K29" s="58" t="s">
        <v>25</v>
      </c>
      <c r="L29" s="59">
        <v>2463</v>
      </c>
      <c r="M29" s="60">
        <v>2933</v>
      </c>
    </row>
    <row r="30" spans="1:13" ht="15" customHeight="1" thickBot="1" x14ac:dyDescent="0.3">
      <c r="A30" s="4"/>
      <c r="B30" s="93" t="s">
        <v>26</v>
      </c>
      <c r="C30" s="93"/>
      <c r="D30" s="46"/>
      <c r="E30" s="46"/>
      <c r="F30" s="4"/>
      <c r="H30" s="61"/>
      <c r="I30" s="62"/>
      <c r="J30" s="62"/>
      <c r="K30" s="62"/>
      <c r="L30" s="62"/>
      <c r="M30" s="63"/>
    </row>
    <row r="31" spans="1:13" ht="15" customHeight="1" x14ac:dyDescent="0.25">
      <c r="A31" s="4"/>
      <c r="B31" s="99" t="s">
        <v>27</v>
      </c>
      <c r="C31" s="99"/>
      <c r="D31" s="46"/>
      <c r="E31" s="46"/>
      <c r="F31" s="4"/>
    </row>
    <row r="32" spans="1:13" s="6" customFormat="1" ht="18" customHeight="1" thickBot="1" x14ac:dyDescent="0.3">
      <c r="A32" s="5"/>
      <c r="B32" s="23" t="s">
        <v>28</v>
      </c>
      <c r="C32" s="24"/>
      <c r="D32" s="25" t="s">
        <v>18</v>
      </c>
      <c r="E32" s="26">
        <f>SUM(E23:E31)</f>
        <v>16440</v>
      </c>
      <c r="F32" s="5"/>
    </row>
    <row r="33" spans="1:7" ht="13.5" customHeight="1" x14ac:dyDescent="0.25">
      <c r="A33" s="4"/>
      <c r="E33" s="13"/>
      <c r="F33" s="4"/>
    </row>
    <row r="34" spans="1:7" ht="21.75" customHeight="1" x14ac:dyDescent="0.25">
      <c r="A34" s="4"/>
      <c r="B34" s="87" t="s">
        <v>29</v>
      </c>
      <c r="C34" s="87"/>
      <c r="D34" s="87"/>
      <c r="E34" s="87"/>
      <c r="F34" s="4"/>
    </row>
    <row r="35" spans="1:7" ht="15.75" customHeight="1" x14ac:dyDescent="0.3">
      <c r="A35" s="4"/>
      <c r="B35" s="94" t="s">
        <v>30</v>
      </c>
      <c r="C35" s="94"/>
      <c r="E35" s="46"/>
      <c r="F35" s="4"/>
      <c r="G35" s="38"/>
    </row>
    <row r="36" spans="1:7" ht="15" customHeight="1" x14ac:dyDescent="0.25">
      <c r="A36" s="4"/>
      <c r="B36" s="94" t="s">
        <v>31</v>
      </c>
      <c r="C36" s="94"/>
      <c r="D36" s="94"/>
      <c r="E36" s="46"/>
      <c r="F36" s="4"/>
    </row>
    <row r="37" spans="1:7" ht="9.75" customHeight="1" x14ac:dyDescent="0.25">
      <c r="A37" s="4"/>
      <c r="E37" s="13"/>
      <c r="F37" s="4"/>
    </row>
    <row r="38" spans="1:7" s="6" customFormat="1" ht="30" customHeight="1" thickBot="1" x14ac:dyDescent="0.3">
      <c r="A38" s="5"/>
      <c r="B38" s="96" t="s">
        <v>32</v>
      </c>
      <c r="C38" s="96"/>
      <c r="D38" s="25" t="s">
        <v>18</v>
      </c>
      <c r="E38" s="26">
        <f>E32-E35-E36</f>
        <v>16440</v>
      </c>
      <c r="F38" s="5"/>
    </row>
    <row r="39" spans="1:7" s="6" customFormat="1" ht="10.5" customHeight="1" x14ac:dyDescent="0.25">
      <c r="A39" s="5"/>
      <c r="B39" s="42"/>
      <c r="D39" s="14"/>
      <c r="E39" s="15"/>
      <c r="F39" s="5"/>
    </row>
    <row r="40" spans="1:7" ht="29.25" customHeight="1" x14ac:dyDescent="0.25">
      <c r="A40" s="4"/>
      <c r="B40" s="43" t="s">
        <v>67</v>
      </c>
      <c r="C40" s="41" t="s">
        <v>33</v>
      </c>
      <c r="D40" s="39">
        <v>1.4</v>
      </c>
      <c r="E40" s="13"/>
      <c r="F40" s="4"/>
    </row>
    <row r="41" spans="1:7" ht="9.75" customHeight="1" x14ac:dyDescent="0.25">
      <c r="A41" s="4"/>
      <c r="B41" s="43"/>
      <c r="C41" s="41"/>
      <c r="D41" s="41"/>
      <c r="E41" s="13"/>
      <c r="F41" s="4"/>
    </row>
    <row r="42" spans="1:7" s="6" customFormat="1" ht="12" customHeight="1" x14ac:dyDescent="0.25">
      <c r="A42" s="5"/>
      <c r="B42" s="72" t="s">
        <v>34</v>
      </c>
      <c r="C42" s="72"/>
      <c r="D42" s="14" t="s">
        <v>35</v>
      </c>
      <c r="E42" s="15">
        <f>E38*D40</f>
        <v>23016</v>
      </c>
      <c r="F42" s="5"/>
    </row>
    <row r="43" spans="1:7" s="6" customFormat="1" ht="45" customHeight="1" x14ac:dyDescent="0.25">
      <c r="A43" s="5"/>
      <c r="B43" s="91" t="s">
        <v>68</v>
      </c>
      <c r="C43" s="91"/>
      <c r="D43" s="92"/>
      <c r="E43" s="13"/>
      <c r="F43" s="5"/>
    </row>
    <row r="44" spans="1:7" s="6" customFormat="1" ht="34.5" customHeight="1" thickBot="1" x14ac:dyDescent="0.3">
      <c r="A44" s="5"/>
      <c r="B44" s="27" t="s">
        <v>36</v>
      </c>
      <c r="C44" s="28"/>
      <c r="D44" s="29" t="s">
        <v>35</v>
      </c>
      <c r="E44" s="30">
        <f>CEILING((7500+((E42-(0.98943*7500))/0.95772)),1000)</f>
        <v>24000</v>
      </c>
      <c r="F44" s="5"/>
    </row>
    <row r="45" spans="1:7" ht="63.75" customHeight="1" thickTop="1" x14ac:dyDescent="0.25">
      <c r="A45" s="4"/>
      <c r="B45" s="95" t="s">
        <v>37</v>
      </c>
      <c r="C45" s="95"/>
      <c r="D45" s="95"/>
      <c r="E45" s="95"/>
      <c r="F45" s="4"/>
    </row>
    <row r="46" spans="1:7" ht="7.5" customHeight="1" x14ac:dyDescent="0.25">
      <c r="A46" s="4"/>
      <c r="B46" s="4"/>
      <c r="C46" s="4"/>
      <c r="D46" s="4"/>
      <c r="E46" s="16"/>
      <c r="F46" s="4"/>
    </row>
    <row r="47" spans="1:7" ht="23.25" customHeight="1" x14ac:dyDescent="0.25">
      <c r="A47" s="4"/>
      <c r="B47" s="31" t="s">
        <v>38</v>
      </c>
      <c r="E47" s="13"/>
      <c r="F47" s="4"/>
    </row>
    <row r="48" spans="1:7" ht="21.75" customHeight="1" x14ac:dyDescent="0.25">
      <c r="A48" s="4"/>
      <c r="B48" s="72" t="s">
        <v>39</v>
      </c>
      <c r="C48" s="72"/>
      <c r="E48" s="46"/>
      <c r="F48" s="4"/>
    </row>
    <row r="49" spans="1:6" s="6" customFormat="1" ht="23.25" customHeight="1" x14ac:dyDescent="0.25">
      <c r="A49" s="5"/>
      <c r="B49" s="66" t="s">
        <v>40</v>
      </c>
      <c r="C49" s="66"/>
      <c r="D49" s="14" t="s">
        <v>35</v>
      </c>
      <c r="E49" s="15">
        <f>E44-E48</f>
        <v>24000</v>
      </c>
      <c r="F49" s="5"/>
    </row>
    <row r="50" spans="1:6" ht="32.25" customHeight="1" x14ac:dyDescent="0.25">
      <c r="A50" s="4"/>
      <c r="B50" s="88" t="s">
        <v>41</v>
      </c>
      <c r="C50" s="89"/>
      <c r="D50" s="89"/>
      <c r="E50" s="89"/>
      <c r="F50" s="4"/>
    </row>
    <row r="51" spans="1:6" ht="6" customHeight="1" x14ac:dyDescent="0.25">
      <c r="A51" s="4"/>
      <c r="B51" s="4"/>
      <c r="C51" s="4"/>
      <c r="D51" s="4"/>
      <c r="E51" s="16"/>
      <c r="F51" s="4"/>
    </row>
    <row r="52" spans="1:6" ht="24.75" customHeight="1" x14ac:dyDescent="0.25">
      <c r="A52" s="4"/>
      <c r="B52" s="87" t="s">
        <v>42</v>
      </c>
      <c r="C52" s="87"/>
      <c r="D52" s="87"/>
      <c r="E52" s="87"/>
      <c r="F52" s="4"/>
    </row>
    <row r="53" spans="1:6" ht="39" customHeight="1" x14ac:dyDescent="0.25">
      <c r="A53" s="4"/>
      <c r="B53" s="42" t="s">
        <v>43</v>
      </c>
      <c r="C53" s="72" t="s">
        <v>44</v>
      </c>
      <c r="D53" s="72"/>
      <c r="E53" s="72"/>
      <c r="F53" s="4"/>
    </row>
    <row r="54" spans="1:6" ht="28.5" customHeight="1" x14ac:dyDescent="0.25">
      <c r="A54" s="4"/>
      <c r="B54" s="44"/>
      <c r="C54" s="72"/>
      <c r="D54" s="72"/>
      <c r="E54" s="72"/>
      <c r="F54" s="4"/>
    </row>
    <row r="55" spans="1:6" ht="21" customHeight="1" x14ac:dyDescent="0.25">
      <c r="A55" s="4"/>
      <c r="B55" s="42"/>
      <c r="C55" s="72"/>
      <c r="D55" s="72"/>
      <c r="E55" s="72"/>
      <c r="F55" s="4"/>
    </row>
    <row r="56" spans="1:6" ht="21" customHeight="1" x14ac:dyDescent="0.25">
      <c r="A56" s="4"/>
      <c r="B56" s="64" t="s">
        <v>45</v>
      </c>
      <c r="C56" s="64"/>
      <c r="D56" s="64"/>
      <c r="E56" s="64"/>
      <c r="F56" s="4"/>
    </row>
    <row r="57" spans="1:6" ht="21" customHeight="1" x14ac:dyDescent="0.25">
      <c r="A57" s="4"/>
      <c r="B57" s="65" t="s">
        <v>46</v>
      </c>
      <c r="C57" s="65"/>
      <c r="D57" s="65"/>
      <c r="E57" s="65"/>
      <c r="F57" s="4"/>
    </row>
    <row r="58" spans="1:6" ht="21" customHeight="1" x14ac:dyDescent="0.25">
      <c r="A58" s="4"/>
      <c r="B58" s="65" t="s">
        <v>47</v>
      </c>
      <c r="C58" s="65"/>
      <c r="D58" s="65"/>
      <c r="E58" s="65"/>
      <c r="F58" s="4"/>
    </row>
    <row r="59" spans="1:6" ht="21" customHeight="1" x14ac:dyDescent="0.25">
      <c r="A59" s="4"/>
      <c r="B59" s="68" t="s">
        <v>48</v>
      </c>
      <c r="C59" s="69"/>
      <c r="D59" s="69"/>
      <c r="E59" s="69"/>
      <c r="F59" s="4"/>
    </row>
    <row r="60" spans="1:6" ht="9.75" customHeight="1" x14ac:dyDescent="0.25">
      <c r="A60" s="4"/>
      <c r="B60" s="70"/>
      <c r="C60" s="70"/>
      <c r="D60" s="70"/>
      <c r="E60" s="70"/>
      <c r="F60" s="4"/>
    </row>
    <row r="61" spans="1:6" ht="16.5" customHeight="1" x14ac:dyDescent="0.25">
      <c r="A61" s="4"/>
      <c r="B61" s="7" t="s">
        <v>49</v>
      </c>
      <c r="C61" s="6" t="s">
        <v>50</v>
      </c>
      <c r="D61" s="6" t="s">
        <v>51</v>
      </c>
      <c r="E61" s="15" t="s">
        <v>52</v>
      </c>
      <c r="F61" s="4"/>
    </row>
    <row r="62" spans="1:6" ht="26.25" customHeight="1" x14ac:dyDescent="0.25">
      <c r="A62" s="4"/>
      <c r="B62" s="41" t="s">
        <v>53</v>
      </c>
      <c r="C62" s="34">
        <f>IF(E49&lt;0,0,IF($E$49&gt;3500,3500,$E$49))</f>
        <v>3500</v>
      </c>
      <c r="D62" s="47">
        <v>0</v>
      </c>
      <c r="E62" s="32">
        <f>MIN(C62,D62)*0.98941</f>
        <v>0</v>
      </c>
      <c r="F62" s="4"/>
    </row>
    <row r="63" spans="1:6" ht="26.25" customHeight="1" x14ac:dyDescent="0.25">
      <c r="A63" s="4"/>
      <c r="B63" s="41" t="s">
        <v>54</v>
      </c>
      <c r="C63" s="34">
        <f>5500-C62</f>
        <v>2000</v>
      </c>
      <c r="D63" s="47">
        <v>0</v>
      </c>
      <c r="E63" s="32">
        <f>MIN(C63,D63)*0.98941</f>
        <v>0</v>
      </c>
      <c r="F63" s="4"/>
    </row>
    <row r="64" spans="1:6" ht="27" customHeight="1" x14ac:dyDescent="0.25">
      <c r="A64" s="4"/>
      <c r="B64" s="43" t="s">
        <v>55</v>
      </c>
      <c r="C64" s="35">
        <f>$E$44-C62-C63</f>
        <v>18500</v>
      </c>
      <c r="D64" s="47">
        <v>0</v>
      </c>
      <c r="E64" s="32">
        <f>MIN(C64,D64)*0.95764</f>
        <v>0</v>
      </c>
      <c r="F64" s="4"/>
    </row>
    <row r="65" spans="1:6" ht="14.25" customHeight="1" x14ac:dyDescent="0.25">
      <c r="A65" s="4"/>
      <c r="B65" s="71" t="s">
        <v>56</v>
      </c>
      <c r="C65" s="71"/>
      <c r="D65" s="36">
        <f>SUM(D62:D64)</f>
        <v>0</v>
      </c>
      <c r="E65" s="36">
        <f>SUM(E62:E64)</f>
        <v>0</v>
      </c>
      <c r="F65" s="4"/>
    </row>
    <row r="66" spans="1:6" ht="16.5" customHeight="1" x14ac:dyDescent="0.25">
      <c r="A66" s="4"/>
      <c r="B66" s="7" t="s">
        <v>57</v>
      </c>
      <c r="C66" s="6" t="s">
        <v>50</v>
      </c>
      <c r="D66" s="6" t="s">
        <v>51</v>
      </c>
      <c r="E66" s="15" t="s">
        <v>52</v>
      </c>
      <c r="F66" s="4"/>
    </row>
    <row r="67" spans="1:6" ht="26.25" customHeight="1" x14ac:dyDescent="0.25">
      <c r="A67" s="4"/>
      <c r="B67" s="41" t="s">
        <v>53</v>
      </c>
      <c r="C67" s="34">
        <f>IF(E49&lt;0,0,IF($E$49&gt;4500,4500,$E$49))</f>
        <v>4500</v>
      </c>
      <c r="D67" s="47">
        <v>0</v>
      </c>
      <c r="E67" s="32">
        <f>MIN(C67,D67)*0.98941</f>
        <v>0</v>
      </c>
      <c r="F67" s="4"/>
    </row>
    <row r="68" spans="1:6" ht="26.25" customHeight="1" x14ac:dyDescent="0.25">
      <c r="A68" s="4"/>
      <c r="B68" s="41" t="s">
        <v>54</v>
      </c>
      <c r="C68" s="34">
        <f>6500-C67</f>
        <v>2000</v>
      </c>
      <c r="D68" s="47">
        <v>0</v>
      </c>
      <c r="E68" s="32">
        <f>MIN(C68,D68)*0.98941</f>
        <v>0</v>
      </c>
      <c r="F68" s="4"/>
    </row>
    <row r="69" spans="1:6" ht="27.75" customHeight="1" x14ac:dyDescent="0.25">
      <c r="A69" s="4"/>
      <c r="B69" s="43" t="s">
        <v>55</v>
      </c>
      <c r="C69" s="34">
        <f>$E$44-C67-C68</f>
        <v>17500</v>
      </c>
      <c r="D69" s="47">
        <v>0</v>
      </c>
      <c r="E69" s="32">
        <f>MIN(C69,D69)*0.95764</f>
        <v>0</v>
      </c>
      <c r="F69" s="4"/>
    </row>
    <row r="70" spans="1:6" ht="14.25" customHeight="1" x14ac:dyDescent="0.25">
      <c r="A70" s="4"/>
      <c r="B70" s="71" t="s">
        <v>56</v>
      </c>
      <c r="C70" s="71"/>
      <c r="D70" s="36">
        <f>SUM(D67:D69)</f>
        <v>0</v>
      </c>
      <c r="E70" s="36">
        <f>SUM(E67:E69)</f>
        <v>0</v>
      </c>
      <c r="F70" s="4"/>
    </row>
    <row r="71" spans="1:6" ht="16.5" customHeight="1" x14ac:dyDescent="0.25">
      <c r="A71" s="4"/>
      <c r="B71" s="7" t="s">
        <v>58</v>
      </c>
      <c r="C71" s="6" t="s">
        <v>50</v>
      </c>
      <c r="D71" s="6" t="s">
        <v>51</v>
      </c>
      <c r="E71" s="15" t="s">
        <v>52</v>
      </c>
      <c r="F71" s="4"/>
    </row>
    <row r="72" spans="1:6" ht="26.25" customHeight="1" x14ac:dyDescent="0.25">
      <c r="A72" s="4"/>
      <c r="B72" s="41" t="s">
        <v>53</v>
      </c>
      <c r="C72" s="34">
        <f>IF(E49&lt;0,0,IF($E$49&gt;5500,5500,$E$49))</f>
        <v>5500</v>
      </c>
      <c r="D72" s="47">
        <v>0</v>
      </c>
      <c r="E72" s="32">
        <f>MIN(C72,D72)*0.98941</f>
        <v>0</v>
      </c>
      <c r="F72" s="4"/>
    </row>
    <row r="73" spans="1:6" ht="26.25" customHeight="1" x14ac:dyDescent="0.25">
      <c r="A73" s="4"/>
      <c r="B73" s="41" t="s">
        <v>54</v>
      </c>
      <c r="C73" s="34">
        <f>7500-C72</f>
        <v>2000</v>
      </c>
      <c r="D73" s="47">
        <v>0</v>
      </c>
      <c r="E73" s="32">
        <f>MIN(C73,D73)*0.98941</f>
        <v>0</v>
      </c>
      <c r="F73" s="4"/>
    </row>
    <row r="74" spans="1:6" ht="26.25" customHeight="1" x14ac:dyDescent="0.25">
      <c r="A74" s="4"/>
      <c r="B74" s="43" t="s">
        <v>55</v>
      </c>
      <c r="C74" s="34">
        <f>$E$44-C72-C73</f>
        <v>16500</v>
      </c>
      <c r="D74" s="47">
        <v>0</v>
      </c>
      <c r="E74" s="32">
        <f>MIN(C74,D74)*0.95764</f>
        <v>0</v>
      </c>
      <c r="F74" s="4"/>
    </row>
    <row r="75" spans="1:6" ht="26.25" customHeight="1" x14ac:dyDescent="0.25">
      <c r="A75" s="4"/>
      <c r="B75" s="71" t="s">
        <v>56</v>
      </c>
      <c r="C75" s="71"/>
      <c r="D75" s="36">
        <f>SUM(D72:D74)</f>
        <v>0</v>
      </c>
      <c r="E75" s="36">
        <f>SUM(E72:E74)</f>
        <v>0</v>
      </c>
      <c r="F75" s="4"/>
    </row>
    <row r="76" spans="1:6" ht="26.25" customHeight="1" x14ac:dyDescent="0.25">
      <c r="A76" s="4"/>
      <c r="B76" s="67" t="s">
        <v>59</v>
      </c>
      <c r="C76" s="67"/>
      <c r="D76" s="37"/>
      <c r="E76" s="37"/>
      <c r="F76" s="4"/>
    </row>
    <row r="77" spans="1:6" ht="64.5" customHeight="1" x14ac:dyDescent="0.25">
      <c r="A77" s="4"/>
      <c r="B77" s="73" t="s">
        <v>64</v>
      </c>
      <c r="C77" s="74"/>
      <c r="D77" s="75"/>
      <c r="E77" s="48" t="s">
        <v>69</v>
      </c>
      <c r="F77" s="4"/>
    </row>
    <row r="78" spans="1:6" ht="24.95" customHeight="1" x14ac:dyDescent="0.25">
      <c r="A78" s="4"/>
      <c r="B78" s="80"/>
      <c r="C78" s="80"/>
      <c r="D78" s="80"/>
      <c r="E78" s="80"/>
      <c r="F78" s="4"/>
    </row>
    <row r="79" spans="1:6" ht="45" customHeight="1" x14ac:dyDescent="0.25">
      <c r="A79" s="4"/>
      <c r="B79" s="73" t="s">
        <v>65</v>
      </c>
      <c r="C79" s="74"/>
      <c r="D79" s="75"/>
      <c r="E79" s="48" t="s">
        <v>69</v>
      </c>
      <c r="F79" s="4"/>
    </row>
    <row r="80" spans="1:6" ht="24.95" customHeight="1" x14ac:dyDescent="0.25">
      <c r="A80" s="4"/>
      <c r="B80" s="79"/>
      <c r="C80" s="79"/>
      <c r="D80" s="79"/>
      <c r="E80" s="79"/>
      <c r="F80" s="4"/>
    </row>
    <row r="81" spans="1:6" ht="14.25" customHeight="1" x14ac:dyDescent="0.25">
      <c r="A81" s="4"/>
      <c r="B81" s="77" t="s">
        <v>60</v>
      </c>
      <c r="C81" s="77"/>
      <c r="D81" s="77"/>
      <c r="E81" s="77"/>
      <c r="F81" s="4"/>
    </row>
    <row r="82" spans="1:6" ht="15" customHeight="1" x14ac:dyDescent="0.25">
      <c r="A82" s="4"/>
      <c r="B82" s="77" t="s">
        <v>61</v>
      </c>
      <c r="C82" s="77"/>
      <c r="D82" s="77"/>
      <c r="E82" s="77"/>
      <c r="F82" s="4"/>
    </row>
    <row r="83" spans="1:6" ht="15" customHeight="1" x14ac:dyDescent="0.25">
      <c r="A83" s="4"/>
      <c r="B83" s="76" t="s">
        <v>62</v>
      </c>
      <c r="C83" s="77"/>
      <c r="D83" s="77"/>
      <c r="E83" s="77"/>
      <c r="F83" s="4"/>
    </row>
    <row r="84" spans="1:6" ht="13.5" customHeight="1" x14ac:dyDescent="0.25">
      <c r="A84" s="4"/>
      <c r="B84" s="78" t="s">
        <v>63</v>
      </c>
      <c r="C84" s="78"/>
      <c r="D84" s="78"/>
      <c r="E84" s="78"/>
      <c r="F84" s="4"/>
    </row>
    <row r="85" spans="1:6" ht="8.25" customHeight="1" x14ac:dyDescent="0.25">
      <c r="A85" s="4"/>
      <c r="B85" s="19"/>
      <c r="C85" s="19"/>
      <c r="D85" s="19"/>
      <c r="E85" s="19"/>
      <c r="F85" s="4"/>
    </row>
    <row r="87" spans="1:6" ht="15" customHeight="1" x14ac:dyDescent="0.25">
      <c r="B87" s="1"/>
      <c r="C87" s="1"/>
      <c r="D87" s="1"/>
      <c r="E87" s="1"/>
    </row>
  </sheetData>
  <sheetProtection algorithmName="SHA-512" hashValue="QQqQotQe5keyljRXFKbouICGMDQutGmJ/O3UhHEnUtS0S4ijBbxvLjhZDfRqXEVUcxLv6UdTCUKbu1FKGdgsww==" saltValue="zdmjvPKpeQgx/fOfeYCVzQ==" spinCount="100000" sheet="1" selectLockedCells="1"/>
  <mergeCells count="44">
    <mergeCell ref="B48:C48"/>
    <mergeCell ref="B52:E52"/>
    <mergeCell ref="B50:E50"/>
    <mergeCell ref="B25:C25"/>
    <mergeCell ref="B43:D43"/>
    <mergeCell ref="B30:C30"/>
    <mergeCell ref="B36:D36"/>
    <mergeCell ref="B45:E45"/>
    <mergeCell ref="B35:C35"/>
    <mergeCell ref="B42:C42"/>
    <mergeCell ref="B34:E34"/>
    <mergeCell ref="B38:C38"/>
    <mergeCell ref="B27:C27"/>
    <mergeCell ref="B28:C28"/>
    <mergeCell ref="B29:C29"/>
    <mergeCell ref="B31:C31"/>
    <mergeCell ref="B2:E2"/>
    <mergeCell ref="B3:E3"/>
    <mergeCell ref="B4:E4"/>
    <mergeCell ref="B5:E5"/>
    <mergeCell ref="B12:E12"/>
    <mergeCell ref="B9:E9"/>
    <mergeCell ref="B11:E11"/>
    <mergeCell ref="B6:E6"/>
    <mergeCell ref="B7:E7"/>
    <mergeCell ref="B8:E8"/>
    <mergeCell ref="B77:D77"/>
    <mergeCell ref="B83:E83"/>
    <mergeCell ref="B82:E82"/>
    <mergeCell ref="B84:E84"/>
    <mergeCell ref="B79:D79"/>
    <mergeCell ref="B81:E81"/>
    <mergeCell ref="B80:E80"/>
    <mergeCell ref="B78:E78"/>
    <mergeCell ref="B56:E56"/>
    <mergeCell ref="B57:E57"/>
    <mergeCell ref="B58:E58"/>
    <mergeCell ref="B49:C49"/>
    <mergeCell ref="B76:C76"/>
    <mergeCell ref="B59:E60"/>
    <mergeCell ref="B65:C65"/>
    <mergeCell ref="B75:C75"/>
    <mergeCell ref="B70:C70"/>
    <mergeCell ref="C53:E55"/>
  </mergeCells>
  <phoneticPr fontId="0" type="noConversion"/>
  <conditionalFormatting sqref="D62:D64 D67:D69 D72:D74">
    <cfRule type="cellIs" dxfId="0" priority="1" stopIfTrue="1" operator="greaterThan">
      <formula>C62</formula>
    </cfRule>
  </conditionalFormatting>
  <hyperlinks>
    <hyperlink ref="B8" r:id="rId1"/>
    <hyperlink ref="B83" r:id="rId2"/>
  </hyperlinks>
  <printOptions horizontalCentered="1" verticalCentered="1"/>
  <pageMargins left="0.39370078740157483" right="0.39370078740157483" top="0" bottom="0" header="0.39370078740157483" footer="0.31496062992125984"/>
  <pageSetup paperSize="9" scale="50" orientation="portrait"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2E64B9649BF4F44BF4F585A33474307" ma:contentTypeVersion="32" ma:contentTypeDescription="Create a new document." ma:contentTypeScope="" ma:versionID="3d9433d7abe36c8e80f00d5c75a84176">
  <xsd:schema xmlns:xsd="http://www.w3.org/2001/XMLSchema" xmlns:xs="http://www.w3.org/2001/XMLSchema" xmlns:p="http://schemas.microsoft.com/office/2006/metadata/properties" xmlns:ns2="8a07aaf4-87c5-4774-a647-66f611e4c403" xmlns:ns3="f41cca7c-1971-4ee7-a273-40353f40f6c7" targetNamespace="http://schemas.microsoft.com/office/2006/metadata/properties" ma:root="true" ma:fieldsID="f4c4cbfffc33dfd93dbdc3d3ce552126" ns2:_="" ns3:_="">
    <xsd:import namespace="8a07aaf4-87c5-4774-a647-66f611e4c403"/>
    <xsd:import namespace="f41cca7c-1971-4ee7-a273-40353f40f6c7"/>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3:SharedWithUsers" minOccurs="0"/>
                <xsd:element ref="ns3:SharedWithDetails" minOccurs="0"/>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07aaf4-87c5-4774-a647-66f611e4c403"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0" nillable="true" ma:displayName="Distribution Groups" ma:internalName="Distribution_Groups">
      <xsd:simpleType>
        <xsd:restriction base="dms:Note">
          <xsd:maxLength value="255"/>
        </xsd:restriction>
      </xsd:simpleType>
    </xsd:element>
    <xsd:element name="LMS_Mappings" ma:index="21" nillable="true" ma:displayName="LMS Mappings" ma:internalName="LMS_Mappings">
      <xsd:simpleType>
        <xsd:restriction base="dms:Note">
          <xsd:maxLength value="255"/>
        </xsd:restriction>
      </xsd:simpleType>
    </xsd:element>
    <xsd:element name="Invited_Leaders" ma:index="22" nillable="true" ma:displayName="Invited Leaders" ma:internalName="Invited_Leaders">
      <xsd:simpleType>
        <xsd:restriction base="dms:Note">
          <xsd:maxLength value="255"/>
        </xsd:restriction>
      </xsd:simpleType>
    </xsd:element>
    <xsd:element name="Invited_Members" ma:index="23" nillable="true" ma:displayName="Invited Members" ma:internalName="Invited_Members">
      <xsd:simpleType>
        <xsd:restriction base="dms:Note">
          <xsd:maxLength value="255"/>
        </xsd:restriction>
      </xsd:simpleType>
    </xsd:element>
    <xsd:element name="Self_Registration_Enabled" ma:index="24" nillable="true" ma:displayName="Self Registration Enabled" ma:internalName="Self_Registration_Enabled">
      <xsd:simpleType>
        <xsd:restriction base="dms:Boolean"/>
      </xsd:simpleType>
    </xsd:element>
    <xsd:element name="Has_Leaders_Only_SectionGroup" ma:index="25" nillable="true" ma:displayName="Has Leaders Only SectionGroup" ma:internalName="Has_Leaders_Only_SectionGroup">
      <xsd:simpleType>
        <xsd:restriction base="dms:Boolean"/>
      </xsd:simpleType>
    </xsd:element>
    <xsd:element name="Is_Collaboration_Space_Locked" ma:index="26" nillable="true" ma:displayName="Is Collaboration Space Locked" ma:internalName="Is_Collaboration_Space_Locked">
      <xsd:simpleType>
        <xsd:restriction base="dms:Boolean"/>
      </xsd:simpleType>
    </xsd:element>
    <xsd:element name="IsNotebookLocked" ma:index="27" nillable="true" ma:displayName="Is Notebook Locked" ma:internalName="IsNotebookLocked">
      <xsd:simpleType>
        <xsd:restriction base="dms:Boolean"/>
      </xsd:simpleType>
    </xsd:element>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OCR" ma:index="37" nillable="true" ma:displayName="Extracted Text" ma:internalName="MediaServiceOCR" ma:readOnly="true">
      <xsd:simpleType>
        <xsd:restriction base="dms:Note">
          <xsd:maxLength value="255"/>
        </xsd:restriction>
      </xsd:simpleType>
    </xsd:element>
    <xsd:element name="MediaServiceDateTaken" ma:index="38" nillable="true" ma:displayName="MediaServiceDateTaken" ma:hidden="true" ma:internalName="MediaServiceDateTaken" ma:readOnly="true">
      <xsd:simpleType>
        <xsd:restriction base="dms:Text"/>
      </xsd:simpleType>
    </xsd:element>
    <xsd:element name="MediaServiceLocation" ma:index="3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1cca7c-1971-4ee7-a273-40353f40f6c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mber_Groups xmlns="8a07aaf4-87c5-4774-a647-66f611e4c403">
      <UserInfo>
        <DisplayName/>
        <AccountId xsi:nil="true"/>
        <AccountType/>
      </UserInfo>
    </Member_Groups>
    <NotebookType xmlns="8a07aaf4-87c5-4774-a647-66f611e4c403" xsi:nil="true"/>
    <Members xmlns="8a07aaf4-87c5-4774-a647-66f611e4c403">
      <UserInfo>
        <DisplayName/>
        <AccountId xsi:nil="true"/>
        <AccountType/>
      </UserInfo>
    </Members>
    <Owner xmlns="8a07aaf4-87c5-4774-a647-66f611e4c403">
      <UserInfo>
        <DisplayName/>
        <AccountId xsi:nil="true"/>
        <AccountType/>
      </UserInfo>
    </Owner>
    <Leaders xmlns="8a07aaf4-87c5-4774-a647-66f611e4c403">
      <UserInfo>
        <DisplayName/>
        <AccountId xsi:nil="true"/>
        <AccountType/>
      </UserInfo>
    </Leaders>
    <Distribution_Groups xmlns="8a07aaf4-87c5-4774-a647-66f611e4c403" xsi:nil="true"/>
    <Invited_Leaders xmlns="8a07aaf4-87c5-4774-a647-66f611e4c403" xsi:nil="true"/>
    <IsNotebookLocked xmlns="8a07aaf4-87c5-4774-a647-66f611e4c403" xsi:nil="true"/>
    <AppVersion xmlns="8a07aaf4-87c5-4774-a647-66f611e4c403" xsi:nil="true"/>
    <TeamsChannelId xmlns="8a07aaf4-87c5-4774-a647-66f611e4c403" xsi:nil="true"/>
    <DefaultSectionNames xmlns="8a07aaf4-87c5-4774-a647-66f611e4c403" xsi:nil="true"/>
    <Invited_Members xmlns="8a07aaf4-87c5-4774-a647-66f611e4c403" xsi:nil="true"/>
    <Templates xmlns="8a07aaf4-87c5-4774-a647-66f611e4c403" xsi:nil="true"/>
    <Self_Registration_Enabled xmlns="8a07aaf4-87c5-4774-a647-66f611e4c403" xsi:nil="true"/>
    <FolderType xmlns="8a07aaf4-87c5-4774-a647-66f611e4c403" xsi:nil="true"/>
    <CultureName xmlns="8a07aaf4-87c5-4774-a647-66f611e4c403" xsi:nil="true"/>
    <LMS_Mappings xmlns="8a07aaf4-87c5-4774-a647-66f611e4c403" xsi:nil="true"/>
    <Is_Collaboration_Space_Locked xmlns="8a07aaf4-87c5-4774-a647-66f611e4c403" xsi:nil="true"/>
    <Math_Settings xmlns="8a07aaf4-87c5-4774-a647-66f611e4c403" xsi:nil="true"/>
    <Has_Leaders_Only_SectionGroup xmlns="8a07aaf4-87c5-4774-a647-66f611e4c403" xsi:nil="true"/>
  </documentManagement>
</p:properties>
</file>

<file path=customXml/itemProps1.xml><?xml version="1.0" encoding="utf-8"?>
<ds:datastoreItem xmlns:ds="http://schemas.openxmlformats.org/officeDocument/2006/customXml" ds:itemID="{B57EF295-1FD8-4B77-B6C9-559E1EB83E9E}">
  <ds:schemaRefs>
    <ds:schemaRef ds:uri="http://schemas.microsoft.com/sharepoint/v3/contenttype/forms"/>
  </ds:schemaRefs>
</ds:datastoreItem>
</file>

<file path=customXml/itemProps2.xml><?xml version="1.0" encoding="utf-8"?>
<ds:datastoreItem xmlns:ds="http://schemas.openxmlformats.org/officeDocument/2006/customXml" ds:itemID="{A6D2AD0A-A2D0-4A66-BC0F-00638388F2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07aaf4-87c5-4774-a647-66f611e4c403"/>
    <ds:schemaRef ds:uri="f41cca7c-1971-4ee7-a273-40353f40f6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1F69C6-3969-4D42-9E73-9E8B65F18C59}">
  <ds:schemaRefs>
    <ds:schemaRef ds:uri="http://purl.org/dc/terms/"/>
    <ds:schemaRef ds:uri="8a07aaf4-87c5-4774-a647-66f611e4c403"/>
    <ds:schemaRef ds:uri="http://schemas.microsoft.com/office/2006/documentManagement/types"/>
    <ds:schemaRef ds:uri="http://schemas.microsoft.com/office/infopath/2007/PartnerControls"/>
    <ds:schemaRef ds:uri="http://purl.org/dc/elements/1.1/"/>
    <ds:schemaRef ds:uri="http://schemas.microsoft.com/office/2006/metadata/properties"/>
    <ds:schemaRef ds:uri="f41cca7c-1971-4ee7-a273-40353f40f6c7"/>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 of Attendance</vt:lpstr>
    </vt:vector>
  </TitlesOfParts>
  <Manager/>
  <Company>The University of Edinburgh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Postgraduate Cost of Attendance</dc:title>
  <dc:subject/>
  <dc:creator>Robert Lawrie</dc:creator>
  <cp:keywords/>
  <dc:description/>
  <cp:lastModifiedBy>WOOLLEY Deborah</cp:lastModifiedBy>
  <cp:revision/>
  <dcterms:created xsi:type="dcterms:W3CDTF">2003-06-16T09:22:58Z</dcterms:created>
  <dcterms:modified xsi:type="dcterms:W3CDTF">2021-04-21T10:17:38Z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0x010100E2E64B9649BF4F44BF4F585A33474307</vt:lpwstr>
  </property>
</Properties>
</file>